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Simulateur QF et tarifs" sheetId="1" r:id="rId1"/>
  </sheets>
  <definedNames>
    <definedName name="_xlnm.Print_Area" localSheetId="0">'Simulateur QF et tarifs'!$B$2:$J$76</definedName>
  </definedNames>
  <calcPr fullCalcOnLoad="1"/>
</workbook>
</file>

<file path=xl/sharedStrings.xml><?xml version="1.0" encoding="utf-8"?>
<sst xmlns="http://schemas.openxmlformats.org/spreadsheetml/2006/main" count="53" uniqueCount="48">
  <si>
    <t>Votre Quotient Familial (QF) :</t>
  </si>
  <si>
    <t>Attention : cette simulation n'est qu'une estimation.</t>
  </si>
  <si>
    <t>Seul le calcul effectué par la régie municipale, sur présentation des justificatifs, fait foi.</t>
  </si>
  <si>
    <r>
      <t xml:space="preserve">Nombre d'enfants à charge :
</t>
    </r>
    <r>
      <rPr>
        <sz val="11"/>
        <color theme="1"/>
        <rFont val="Calibri"/>
        <family val="2"/>
      </rPr>
      <t>(y compris les enfants de plus de 16 ans scolarisés)</t>
    </r>
  </si>
  <si>
    <t>CHARGES</t>
  </si>
  <si>
    <t>SIMULATEUR DU QUOTIENT FAMILIAL</t>
  </si>
  <si>
    <t>COMPOSITION DU FOYER</t>
  </si>
  <si>
    <t xml:space="preserve">Comment remplir ce document ? 
</t>
  </si>
  <si>
    <r>
      <t>RESSOURCES</t>
    </r>
    <r>
      <rPr>
        <sz val="14"/>
        <color indexed="8"/>
        <rFont val="Calibri"/>
        <family val="2"/>
      </rPr>
      <t xml:space="preserve">  </t>
    </r>
  </si>
  <si>
    <t>Vos prestations :</t>
  </si>
  <si>
    <t>Total des salaires et assimilés du foyer</t>
  </si>
  <si>
    <t>Revenus de capitaux mobiliers</t>
  </si>
  <si>
    <t>Revenus fonciers</t>
  </si>
  <si>
    <r>
      <rPr>
        <sz val="12"/>
        <color indexed="8"/>
        <rFont val="Calibri"/>
        <family val="2"/>
      </rPr>
      <t xml:space="preserve">Figurant sur la dernière attestation de paiement CAF : </t>
    </r>
    <r>
      <rPr>
        <sz val="12"/>
        <color indexed="8"/>
        <rFont val="Calibri"/>
        <family val="2"/>
      </rPr>
      <t>allocations familiales, allocation de base, allocation logement, complément libre choix d'activité, complément familial, etc</t>
    </r>
  </si>
  <si>
    <t>/mois</t>
  </si>
  <si>
    <t>/an</t>
  </si>
  <si>
    <t>AUTRES RESSOURCES :</t>
  </si>
  <si>
    <t>Pension alimentaire versée :</t>
  </si>
  <si>
    <t>PRESTATIONS SOCIALES ET FAMILIALES :</t>
  </si>
  <si>
    <t>AVIS D'IMPOSITION :</t>
  </si>
  <si>
    <t>Pension alimentaire reçue :</t>
  </si>
  <si>
    <t>RSA, allocation chômage, indemnités journalières, etc</t>
  </si>
  <si>
    <t>Repas classique ou végétarien</t>
  </si>
  <si>
    <t>Repas PAI allergène</t>
  </si>
  <si>
    <t>Panier repas (PAI)</t>
  </si>
  <si>
    <t>Restauration</t>
  </si>
  <si>
    <t>Centres de loisirs</t>
  </si>
  <si>
    <t>Accueil à la journée, avec repas classique ou végétarien inclus</t>
  </si>
  <si>
    <t>Accueil à la journée, avec PAI repas allergène inclus</t>
  </si>
  <si>
    <t>Accueil à la journée, avec PAI panier repas</t>
  </si>
  <si>
    <t>Accueil à la 1/2 journée (matin ou soir) sans repas</t>
  </si>
  <si>
    <t>Accueil périscolaire</t>
  </si>
  <si>
    <t>Matin (tarif 1/4h)</t>
  </si>
  <si>
    <t>Soir et post-étude (tarif 1/4h)</t>
  </si>
  <si>
    <t>Etudes CP (forfait 1h de 16h30 à 17h30)</t>
  </si>
  <si>
    <t>Etudes CE au CM (forfait 1h30 de 16h30 à 18h00)</t>
  </si>
  <si>
    <t>Pas de réservation obligatoire</t>
  </si>
  <si>
    <t>Tarif réservé</t>
  </si>
  <si>
    <t>Les réservations sur le Kiosque Famille sont obligatoires pour les prestations ci-dessus.</t>
  </si>
  <si>
    <t>En cas de présence sans réservation préalable, la prestation sera automatiquement majorée de +20 %.</t>
  </si>
  <si>
    <t>Au-delà de 5 absences malgré la réservation (par an/ enfant / activité), la prestation sera facturée (sauf certificat</t>
  </si>
  <si>
    <t>médical justificatif).</t>
  </si>
  <si>
    <t>Renseignez les cellules vertes, votre quotient familial (en bleu) et vos tarifs (en jaune) se calculent automatiquement.</t>
  </si>
  <si>
    <t>ANNEE SCOLAIRE 2020-2021</t>
  </si>
  <si>
    <t>Accueil à la 1/2 journée avec repas classique ou végé.</t>
  </si>
  <si>
    <t>Accueil à la 1/2 journée avec PAI panier repas</t>
  </si>
  <si>
    <t>Accueil à la 1/2 journée avec PAI repas allergène</t>
  </si>
  <si>
    <t>Tarif non réservé (+20%)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</si>
</sst>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#,##0.000"/>
    <numFmt numFmtId="171" formatCode="#,##0.0"/>
    <numFmt numFmtId="172" formatCode="0.00000000"/>
    <numFmt numFmtId="173" formatCode="0.0000000"/>
    <numFmt numFmtId="174" formatCode="0.000000"/>
    <numFmt numFmtId="175" formatCode=";;;"/>
    <numFmt numFmtId="176" formatCode="#,##0.0000"/>
    <numFmt numFmtId="177" formatCode="#,##0.00000"/>
    <numFmt numFmtId="178" formatCode="#,##0.000\ &quot;€&quot;"/>
    <numFmt numFmtId="179" formatCode="#,##0.0000\ &quot;€&quot;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_-* #,##0.00000\ _€_-;\-* #,##0.0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8">
    <xf numFmtId="0" fontId="0" fillId="0" borderId="0" xfId="0" applyFont="1" applyAlignment="1">
      <alignment/>
    </xf>
    <xf numFmtId="4" fontId="41" fillId="33" borderId="10" xfId="0" applyNumberFormat="1" applyFont="1" applyFill="1" applyBorder="1" applyAlignment="1" applyProtection="1">
      <alignment horizontal="center" vertical="center"/>
      <protection hidden="1"/>
    </xf>
    <xf numFmtId="164" fontId="41" fillId="34" borderId="10" xfId="0" applyNumberFormat="1" applyFont="1" applyFill="1" applyBorder="1" applyAlignment="1" applyProtection="1">
      <alignment horizontal="center" vertical="center"/>
      <protection hidden="1"/>
    </xf>
    <xf numFmtId="164" fontId="42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43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 applyProtection="1">
      <alignment vertical="center"/>
      <protection hidden="1"/>
    </xf>
    <xf numFmtId="0" fontId="41" fillId="36" borderId="12" xfId="0" applyFont="1" applyFill="1" applyBorder="1" applyAlignment="1" applyProtection="1">
      <alignment vertical="center" wrapText="1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8" xfId="0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 vertical="center" wrapText="1" indent="2"/>
      <protection hidden="1"/>
    </xf>
    <xf numFmtId="0" fontId="3" fillId="0" borderId="0" xfId="0" applyFont="1" applyBorder="1" applyAlignment="1" applyProtection="1" quotePrefix="1">
      <alignment horizontal="left" vertical="center" wrapText="1" indent="2"/>
      <protection hidden="1"/>
    </xf>
    <xf numFmtId="0" fontId="0" fillId="0" borderId="0" xfId="0" applyAlignment="1" applyProtection="1" quotePrefix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vertical="center" wrapText="1" indent="2"/>
      <protection hidden="1"/>
    </xf>
    <xf numFmtId="3" fontId="0" fillId="0" borderId="0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3" fontId="0" fillId="37" borderId="0" xfId="0" applyNumberFormat="1" applyFont="1" applyFill="1" applyBorder="1" applyAlignment="1" applyProtection="1" quotePrefix="1">
      <alignment horizontal="left" vertical="center"/>
      <protection hidden="1"/>
    </xf>
    <xf numFmtId="0" fontId="45" fillId="0" borderId="0" xfId="0" applyFont="1" applyBorder="1" applyAlignment="1" applyProtection="1">
      <alignment horizontal="left" vertical="center" wrapText="1" indent="2"/>
      <protection hidden="1"/>
    </xf>
    <xf numFmtId="0" fontId="0" fillId="0" borderId="0" xfId="0" applyBorder="1" applyAlignment="1" applyProtection="1">
      <alignment horizontal="left" vertical="center" wrapText="1" indent="2"/>
      <protection hidden="1"/>
    </xf>
    <xf numFmtId="0" fontId="0" fillId="0" borderId="0" xfId="0" applyAlignment="1" applyProtection="1" quotePrefix="1">
      <alignment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5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41" fillId="37" borderId="0" xfId="0" applyFont="1" applyFill="1" applyBorder="1" applyAlignment="1" applyProtection="1">
      <alignment vertical="center" wrapText="1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 wrapText="1"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/>
      <protection hidden="1"/>
    </xf>
    <xf numFmtId="0" fontId="0" fillId="37" borderId="15" xfId="0" applyFill="1" applyBorder="1" applyAlignment="1" applyProtection="1">
      <alignment wrapText="1"/>
      <protection hidden="1"/>
    </xf>
    <xf numFmtId="0" fontId="0" fillId="37" borderId="0" xfId="0" applyFill="1" applyBorder="1" applyAlignment="1" applyProtection="1">
      <alignment wrapText="1"/>
      <protection hidden="1"/>
    </xf>
    <xf numFmtId="0" fontId="41" fillId="37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45" fillId="37" borderId="0" xfId="0" applyFont="1" applyFill="1" applyBorder="1" applyAlignment="1" applyProtection="1">
      <alignment horizontal="center" vertical="center" wrapText="1"/>
      <protection hidden="1"/>
    </xf>
    <xf numFmtId="0" fontId="46" fillId="37" borderId="0" xfId="0" applyFont="1" applyFill="1" applyBorder="1" applyAlignment="1" applyProtection="1">
      <alignment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45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/>
      <protection hidden="1"/>
    </xf>
    <xf numFmtId="9" fontId="0" fillId="0" borderId="0" xfId="50" applyNumberFormat="1" applyFont="1" applyAlignment="1" applyProtection="1">
      <alignment horizontal="center"/>
      <protection hidden="1"/>
    </xf>
    <xf numFmtId="9" fontId="0" fillId="0" borderId="0" xfId="50" applyFont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/>
      <protection hidden="1"/>
    </xf>
    <xf numFmtId="164" fontId="41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8" xfId="0" applyBorder="1" applyAlignment="1" applyProtection="1">
      <alignment/>
      <protection hidden="1"/>
    </xf>
    <xf numFmtId="4" fontId="43" fillId="0" borderId="18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47" fillId="0" borderId="18" xfId="0" applyFont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43" fontId="0" fillId="0" borderId="0" xfId="45" applyFont="1" applyAlignment="1" applyProtection="1">
      <alignment horizontal="center"/>
      <protection hidden="1"/>
    </xf>
    <xf numFmtId="0" fontId="44" fillId="0" borderId="22" xfId="0" applyFont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 applyProtection="1">
      <alignment horizontal="center" vertical="center" wrapText="1"/>
      <protection hidden="1"/>
    </xf>
    <xf numFmtId="0" fontId="44" fillId="0" borderId="2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41" fillId="36" borderId="12" xfId="0" applyFont="1" applyFill="1" applyBorder="1" applyAlignment="1" applyProtection="1">
      <alignment vertical="center" wrapText="1"/>
      <protection hidden="1"/>
    </xf>
    <xf numFmtId="0" fontId="0" fillId="36" borderId="1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5" fillId="0" borderId="0" xfId="0" applyFont="1" applyBorder="1" applyAlignment="1" applyProtection="1">
      <alignment horizontal="left" vertical="center" wrapText="1" indent="2"/>
      <protection hidden="1"/>
    </xf>
    <xf numFmtId="0" fontId="45" fillId="0" borderId="0" xfId="0" applyFont="1" applyAlignment="1" applyProtection="1">
      <alignment horizontal="left" vertical="center" wrapText="1" indent="2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43" fillId="0" borderId="0" xfId="0" applyFont="1" applyAlignment="1" applyProtection="1">
      <alignment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38100</xdr:rowOff>
    </xdr:from>
    <xdr:to>
      <xdr:col>7</xdr:col>
      <xdr:colOff>133350</xdr:colOff>
      <xdr:row>5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28600"/>
          <a:ext cx="2009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75"/>
  <sheetViews>
    <sheetView showGridLines="0" tabSelected="1" zoomScale="85" zoomScaleNormal="85" zoomScalePageLayoutView="0" workbookViewId="0" topLeftCell="A1">
      <selection activeCell="G18" sqref="G18"/>
    </sheetView>
  </sheetViews>
  <sheetFormatPr defaultColWidth="11.421875" defaultRowHeight="15"/>
  <cols>
    <col min="1" max="1" width="11.421875" style="5" customWidth="1"/>
    <col min="2" max="2" width="4.421875" style="5" customWidth="1"/>
    <col min="3" max="3" width="4.140625" style="5" customWidth="1"/>
    <col min="4" max="4" width="51.140625" style="5" customWidth="1"/>
    <col min="5" max="5" width="20.7109375" style="5" customWidth="1"/>
    <col min="6" max="6" width="2.57421875" style="5" customWidth="1"/>
    <col min="7" max="7" width="25.8515625" style="5" customWidth="1"/>
    <col min="8" max="8" width="7.140625" style="5" customWidth="1"/>
    <col min="9" max="9" width="4.140625" style="5" customWidth="1"/>
    <col min="10" max="10" width="2.8515625" style="5" customWidth="1"/>
    <col min="11" max="11" width="8.57421875" style="6" bestFit="1" customWidth="1"/>
    <col min="12" max="12" width="11.00390625" style="6" bestFit="1" customWidth="1"/>
    <col min="13" max="14" width="9.57421875" style="6" bestFit="1" customWidth="1"/>
    <col min="15" max="16384" width="11.421875" style="5" customWidth="1"/>
  </cols>
  <sheetData>
    <row r="2" ht="15"/>
    <row r="3" ht="15.75" thickBot="1"/>
    <row r="4" spans="3:5" ht="23.25">
      <c r="C4" s="74" t="s">
        <v>5</v>
      </c>
      <c r="D4" s="75"/>
      <c r="E4" s="7"/>
    </row>
    <row r="5" spans="3:5" ht="24" thickBot="1">
      <c r="C5" s="76"/>
      <c r="D5" s="77"/>
      <c r="E5" s="7"/>
    </row>
    <row r="6" ht="15"/>
    <row r="7" spans="7:8" ht="18.75">
      <c r="G7" s="86" t="s">
        <v>43</v>
      </c>
      <c r="H7" s="87"/>
    </row>
    <row r="8" ht="15">
      <c r="C8" s="5" t="s">
        <v>1</v>
      </c>
    </row>
    <row r="9" ht="15">
      <c r="C9" s="5" t="s">
        <v>2</v>
      </c>
    </row>
    <row r="11" spans="3:9" ht="15">
      <c r="C11" s="78" t="s">
        <v>7</v>
      </c>
      <c r="D11" s="78"/>
      <c r="E11" s="78"/>
      <c r="F11" s="78"/>
      <c r="G11" s="78"/>
      <c r="H11" s="78"/>
      <c r="I11" s="78"/>
    </row>
    <row r="12" spans="3:9" ht="15">
      <c r="C12" s="81" t="s">
        <v>42</v>
      </c>
      <c r="D12" s="81"/>
      <c r="E12" s="81"/>
      <c r="F12" s="81"/>
      <c r="G12" s="81"/>
      <c r="H12" s="81"/>
      <c r="I12" s="81"/>
    </row>
    <row r="14" spans="3:14" s="11" customFormat="1" ht="19.5" customHeight="1">
      <c r="C14" s="8"/>
      <c r="D14" s="79" t="s">
        <v>8</v>
      </c>
      <c r="E14" s="79"/>
      <c r="F14" s="79"/>
      <c r="G14" s="79"/>
      <c r="H14" s="9"/>
      <c r="I14" s="10"/>
      <c r="K14" s="6"/>
      <c r="L14" s="6"/>
      <c r="M14" s="6"/>
      <c r="N14" s="6"/>
    </row>
    <row r="15" spans="3:9" ht="15">
      <c r="C15" s="12"/>
      <c r="D15" s="13"/>
      <c r="E15" s="13"/>
      <c r="F15" s="13"/>
      <c r="G15" s="13"/>
      <c r="H15" s="13"/>
      <c r="I15" s="14"/>
    </row>
    <row r="16" spans="3:9" ht="18.75">
      <c r="C16" s="15"/>
      <c r="D16" s="16" t="s">
        <v>19</v>
      </c>
      <c r="E16" s="16"/>
      <c r="F16" s="16"/>
      <c r="G16" s="16"/>
      <c r="H16" s="17"/>
      <c r="I16" s="18"/>
    </row>
    <row r="17" spans="3:9" ht="3" customHeight="1">
      <c r="C17" s="15"/>
      <c r="D17" s="19"/>
      <c r="E17" s="19"/>
      <c r="F17" s="20"/>
      <c r="G17" s="21"/>
      <c r="H17" s="20"/>
      <c r="I17" s="18"/>
    </row>
    <row r="18" spans="3:9" ht="18.75">
      <c r="C18" s="15"/>
      <c r="D18" s="22" t="s">
        <v>10</v>
      </c>
      <c r="E18" s="23"/>
      <c r="F18" s="20"/>
      <c r="G18" s="4"/>
      <c r="H18" s="24" t="s">
        <v>15</v>
      </c>
      <c r="I18" s="18"/>
    </row>
    <row r="19" spans="3:9" ht="18.75">
      <c r="C19" s="15"/>
      <c r="D19" s="22" t="s">
        <v>11</v>
      </c>
      <c r="E19" s="23"/>
      <c r="F19" s="20"/>
      <c r="G19" s="4"/>
      <c r="H19" s="24" t="s">
        <v>15</v>
      </c>
      <c r="I19" s="18"/>
    </row>
    <row r="20" spans="3:9" ht="18.75">
      <c r="C20" s="15"/>
      <c r="D20" s="22" t="s">
        <v>12</v>
      </c>
      <c r="E20" s="23"/>
      <c r="F20" s="20"/>
      <c r="G20" s="4"/>
      <c r="H20" s="24" t="s">
        <v>15</v>
      </c>
      <c r="I20" s="18"/>
    </row>
    <row r="21" spans="3:9" ht="15.75">
      <c r="C21" s="15"/>
      <c r="D21" s="25"/>
      <c r="E21" s="20"/>
      <c r="F21" s="20"/>
      <c r="G21" s="26"/>
      <c r="H21" s="27"/>
      <c r="I21" s="18"/>
    </row>
    <row r="22" spans="3:9" ht="15">
      <c r="C22" s="15"/>
      <c r="D22" s="20"/>
      <c r="E22" s="20"/>
      <c r="F22" s="20"/>
      <c r="G22" s="26"/>
      <c r="H22" s="27"/>
      <c r="I22" s="18"/>
    </row>
    <row r="23" spans="3:9" ht="15" customHeight="1">
      <c r="C23" s="15"/>
      <c r="D23" s="82" t="s">
        <v>18</v>
      </c>
      <c r="E23" s="82"/>
      <c r="F23" s="83"/>
      <c r="G23" s="83"/>
      <c r="H23" s="28"/>
      <c r="I23" s="18"/>
    </row>
    <row r="24" spans="3:9" ht="4.5" customHeight="1">
      <c r="C24" s="15"/>
      <c r="D24" s="19"/>
      <c r="E24" s="19"/>
      <c r="F24" s="17"/>
      <c r="G24" s="17"/>
      <c r="H24" s="17"/>
      <c r="I24" s="18"/>
    </row>
    <row r="25" spans="3:9" ht="51.75" customHeight="1">
      <c r="C25" s="15"/>
      <c r="D25" s="84" t="s">
        <v>13</v>
      </c>
      <c r="E25" s="85"/>
      <c r="F25" s="20"/>
      <c r="G25" s="4"/>
      <c r="H25" s="29" t="s">
        <v>14</v>
      </c>
      <c r="I25" s="18"/>
    </row>
    <row r="26" spans="3:9" ht="15">
      <c r="C26" s="15"/>
      <c r="D26" s="20"/>
      <c r="E26" s="20"/>
      <c r="F26" s="20"/>
      <c r="G26" s="26"/>
      <c r="H26" s="27"/>
      <c r="I26" s="18"/>
    </row>
    <row r="27" spans="3:9" ht="15">
      <c r="C27" s="15"/>
      <c r="D27" s="20"/>
      <c r="E27" s="20"/>
      <c r="F27" s="20"/>
      <c r="G27" s="26"/>
      <c r="H27" s="27"/>
      <c r="I27" s="18"/>
    </row>
    <row r="28" spans="3:9" ht="18.75">
      <c r="C28" s="15"/>
      <c r="D28" s="82" t="s">
        <v>16</v>
      </c>
      <c r="E28" s="82"/>
      <c r="F28" s="83"/>
      <c r="G28" s="83"/>
      <c r="H28" s="28"/>
      <c r="I28" s="18"/>
    </row>
    <row r="29" spans="3:9" ht="3.75" customHeight="1">
      <c r="C29" s="15"/>
      <c r="D29" s="20"/>
      <c r="E29" s="20"/>
      <c r="F29" s="20"/>
      <c r="G29" s="26"/>
      <c r="H29" s="27"/>
      <c r="I29" s="18"/>
    </row>
    <row r="30" spans="3:9" ht="31.5">
      <c r="C30" s="15"/>
      <c r="D30" s="30" t="s">
        <v>21</v>
      </c>
      <c r="E30" s="31"/>
      <c r="F30" s="20"/>
      <c r="G30" s="4"/>
      <c r="H30" s="32" t="s">
        <v>14</v>
      </c>
      <c r="I30" s="18"/>
    </row>
    <row r="31" spans="3:9" ht="15.75">
      <c r="C31" s="15"/>
      <c r="D31" s="30"/>
      <c r="E31" s="31"/>
      <c r="F31" s="20"/>
      <c r="G31" s="21"/>
      <c r="H31" s="32"/>
      <c r="I31" s="18"/>
    </row>
    <row r="32" spans="3:9" ht="18.75">
      <c r="C32" s="15"/>
      <c r="D32" s="16" t="s">
        <v>20</v>
      </c>
      <c r="E32" s="31"/>
      <c r="F32" s="20"/>
      <c r="G32" s="4"/>
      <c r="H32" s="32" t="s">
        <v>14</v>
      </c>
      <c r="I32" s="18"/>
    </row>
    <row r="33" spans="3:9" ht="15">
      <c r="C33" s="33"/>
      <c r="D33" s="21"/>
      <c r="E33" s="21"/>
      <c r="F33" s="21"/>
      <c r="G33" s="21"/>
      <c r="H33" s="21"/>
      <c r="I33" s="34"/>
    </row>
    <row r="34" spans="3:14" s="11" customFormat="1" ht="19.5" customHeight="1">
      <c r="C34" s="8"/>
      <c r="D34" s="79" t="s">
        <v>4</v>
      </c>
      <c r="E34" s="79"/>
      <c r="F34" s="80"/>
      <c r="G34" s="80"/>
      <c r="H34" s="35"/>
      <c r="I34" s="10"/>
      <c r="K34" s="36"/>
      <c r="L34" s="36"/>
      <c r="M34" s="36"/>
      <c r="N34" s="36"/>
    </row>
    <row r="35" spans="3:9" ht="15">
      <c r="C35" s="12"/>
      <c r="D35" s="13"/>
      <c r="E35" s="13"/>
      <c r="F35" s="13"/>
      <c r="G35" s="13"/>
      <c r="H35" s="13"/>
      <c r="I35" s="14"/>
    </row>
    <row r="36" spans="3:9" ht="18.75">
      <c r="C36" s="15"/>
      <c r="D36" s="16" t="s">
        <v>17</v>
      </c>
      <c r="E36" s="16"/>
      <c r="F36" s="20"/>
      <c r="G36" s="4"/>
      <c r="H36" s="32" t="s">
        <v>14</v>
      </c>
      <c r="I36" s="18"/>
    </row>
    <row r="37" spans="3:9" ht="15">
      <c r="C37" s="33"/>
      <c r="D37" s="37"/>
      <c r="E37" s="37"/>
      <c r="F37" s="21"/>
      <c r="G37" s="21"/>
      <c r="H37" s="21"/>
      <c r="I37" s="34"/>
    </row>
    <row r="38" spans="3:14" s="11" customFormat="1" ht="19.5" customHeight="1">
      <c r="C38" s="8"/>
      <c r="D38" s="79" t="s">
        <v>6</v>
      </c>
      <c r="E38" s="79"/>
      <c r="F38" s="80"/>
      <c r="G38" s="80"/>
      <c r="H38" s="35"/>
      <c r="I38" s="10"/>
      <c r="K38" s="36"/>
      <c r="L38" s="36"/>
      <c r="M38" s="36"/>
      <c r="N38" s="36"/>
    </row>
    <row r="39" spans="3:9" ht="15">
      <c r="C39" s="12"/>
      <c r="D39" s="13"/>
      <c r="E39" s="13"/>
      <c r="F39" s="13"/>
      <c r="G39" s="13"/>
      <c r="H39" s="13"/>
      <c r="I39" s="14"/>
    </row>
    <row r="40" spans="3:9" ht="33.75">
      <c r="C40" s="15"/>
      <c r="D40" s="16" t="s">
        <v>3</v>
      </c>
      <c r="E40" s="16"/>
      <c r="F40" s="20"/>
      <c r="G40" s="4"/>
      <c r="H40" s="32"/>
      <c r="I40" s="18"/>
    </row>
    <row r="41" spans="3:9" ht="15">
      <c r="C41" s="33"/>
      <c r="D41" s="37"/>
      <c r="E41" s="37"/>
      <c r="F41" s="21"/>
      <c r="G41" s="21"/>
      <c r="H41" s="21"/>
      <c r="I41" s="34"/>
    </row>
    <row r="42" ht="11.25" customHeight="1"/>
    <row r="44" spans="3:10" ht="10.5" customHeight="1">
      <c r="C44" s="38"/>
      <c r="D44" s="39"/>
      <c r="E44" s="39"/>
      <c r="F44" s="39"/>
      <c r="G44" s="39"/>
      <c r="H44" s="39"/>
      <c r="I44" s="40"/>
      <c r="J44" s="41"/>
    </row>
    <row r="45" spans="3:14" ht="18.75">
      <c r="C45" s="42"/>
      <c r="D45" s="43" t="s">
        <v>0</v>
      </c>
      <c r="E45" s="43"/>
      <c r="F45" s="44"/>
      <c r="G45" s="1">
        <f>IF((((G18+G19+G20)/12)+(G25+G30+G32-G36))/(G40+2)=0,"",(((G18+G19+G20)/12)+(G25+G30+G32-G36))/(G40+2))</f>
      </c>
      <c r="H45" s="32"/>
      <c r="I45" s="45"/>
      <c r="K45" s="46"/>
      <c r="L45" s="46"/>
      <c r="M45" s="46"/>
      <c r="N45" s="46"/>
    </row>
    <row r="46" spans="3:9" ht="11.25" customHeight="1">
      <c r="C46" s="47"/>
      <c r="D46" s="48"/>
      <c r="E46" s="48"/>
      <c r="F46" s="49"/>
      <c r="G46" s="49"/>
      <c r="H46" s="49"/>
      <c r="I46" s="50"/>
    </row>
    <row r="47" spans="3:9" ht="15">
      <c r="C47" s="39"/>
      <c r="D47" s="51"/>
      <c r="E47" s="51"/>
      <c r="F47" s="39"/>
      <c r="G47" s="39"/>
      <c r="H47" s="39"/>
      <c r="I47" s="39"/>
    </row>
    <row r="48" spans="3:9" ht="15">
      <c r="C48" s="44"/>
      <c r="D48" s="52"/>
      <c r="E48" s="52"/>
      <c r="F48" s="44"/>
      <c r="G48" s="44"/>
      <c r="H48" s="44"/>
      <c r="I48" s="44"/>
    </row>
    <row r="49" spans="3:9" ht="15">
      <c r="C49" s="38"/>
      <c r="D49" s="51"/>
      <c r="E49" s="51"/>
      <c r="F49" s="39"/>
      <c r="G49" s="39"/>
      <c r="H49" s="39"/>
      <c r="I49" s="40"/>
    </row>
    <row r="50" spans="3:9" ht="37.5">
      <c r="C50" s="42"/>
      <c r="D50" s="43" t="s">
        <v>9</v>
      </c>
      <c r="E50" s="53" t="s">
        <v>37</v>
      </c>
      <c r="F50" s="54"/>
      <c r="G50" s="53" t="s">
        <v>47</v>
      </c>
      <c r="H50" s="55"/>
      <c r="I50" s="45"/>
    </row>
    <row r="51" spans="3:9" ht="15.75">
      <c r="C51" s="42"/>
      <c r="D51" s="56" t="s">
        <v>25</v>
      </c>
      <c r="E51" s="52"/>
      <c r="F51" s="44"/>
      <c r="G51" s="44"/>
      <c r="H51" s="55"/>
      <c r="I51" s="45"/>
    </row>
    <row r="52" spans="3:12" ht="18.75">
      <c r="C52" s="57"/>
      <c r="D52" s="58" t="s">
        <v>22</v>
      </c>
      <c r="E52" s="2">
        <f>IF(G45="","",IF(G45&lt;300,1.01,IF(OR(G45&gt;1500,G45=1500),7.07,IF(G45=300,1.65,G45*0.00452+0.29))))</f>
      </c>
      <c r="F52" s="58"/>
      <c r="G52" s="2">
        <f>IF(G45="","",IF(G45&lt;300,1.01*1.2,IF(OR(G45&gt;1500,G45=1500),7.07*1.2,IF(G45=300,1.65*1.2,G45*0.00542+0.35))))</f>
      </c>
      <c r="H52" s="59"/>
      <c r="I52" s="60"/>
      <c r="L52" s="73"/>
    </row>
    <row r="53" spans="3:12" ht="18.75">
      <c r="C53" s="57"/>
      <c r="D53" s="58" t="s">
        <v>23</v>
      </c>
      <c r="E53" s="2">
        <f>IF(G45="","",IF(G45&lt;300,1.01,IF(OR(G45&gt;1500,G45=1500),7.07,IF(G45=300,1.65,G45*0.00452+0.29))))</f>
      </c>
      <c r="F53" s="58"/>
      <c r="G53" s="2">
        <f>IF(G45="","",IF(G45&lt;300,11.92,IF(OR(G45&gt;1500,G45=1500),11.92,IF(G45=300,11.92,11.92))))</f>
      </c>
      <c r="H53" s="59"/>
      <c r="I53" s="60"/>
      <c r="L53" s="62"/>
    </row>
    <row r="54" spans="3:12" ht="18.75">
      <c r="C54" s="57"/>
      <c r="D54" s="58" t="s">
        <v>24</v>
      </c>
      <c r="E54" s="2">
        <f>IF(G45="","",IF(G45&lt;300,2.67,IF(OR(G45&gt;1500,G45=1500),2.67,IF(G45=300,2.67,2.67))))</f>
      </c>
      <c r="F54" s="58"/>
      <c r="G54" s="2">
        <f>IF(G45="","",IF(G45&lt;300,2.67*1.2,IF(OR(G45&gt;1500,G45=1500),2.67*1.2,IF(G45=300,2.67*1.2,2.67*1.2))))</f>
      </c>
      <c r="H54" s="59"/>
      <c r="I54" s="60"/>
      <c r="L54" s="61"/>
    </row>
    <row r="55" spans="3:12" ht="11.25" customHeight="1">
      <c r="C55" s="57"/>
      <c r="D55" s="58"/>
      <c r="E55" s="58"/>
      <c r="F55" s="58"/>
      <c r="G55" s="58"/>
      <c r="H55" s="59"/>
      <c r="I55" s="60"/>
      <c r="L55" s="62"/>
    </row>
    <row r="56" spans="3:12" ht="18.75">
      <c r="C56" s="57"/>
      <c r="D56" s="63" t="s">
        <v>26</v>
      </c>
      <c r="E56" s="58"/>
      <c r="F56" s="58"/>
      <c r="G56" s="64"/>
      <c r="H56" s="59"/>
      <c r="I56" s="60"/>
      <c r="L56" s="62"/>
    </row>
    <row r="57" spans="3:12" ht="30">
      <c r="C57" s="57"/>
      <c r="D57" s="65" t="s">
        <v>27</v>
      </c>
      <c r="E57" s="2">
        <f>IF(G45="","",IF(G45&lt;300,2.7,IF(OR(G45&gt;1500,G45=1500),16.08,IF(G45=300,4.47,G45*0.00968+1.56))))</f>
      </c>
      <c r="F57" s="66"/>
      <c r="G57" s="2">
        <f>IF(G45="","",IF(G45&lt;300,3.24,IF(OR(G45&gt;1500,G45=1500),19.3,IF(G45=300,5.36,G45*0.01161+1.88))))</f>
      </c>
      <c r="H57" s="59"/>
      <c r="I57" s="67"/>
      <c r="L57" s="61"/>
    </row>
    <row r="58" spans="3:12" ht="18.75">
      <c r="C58" s="57"/>
      <c r="D58" s="65" t="s">
        <v>28</v>
      </c>
      <c r="E58" s="2">
        <f>IF(G45="","",IF(G45&lt;300,2.7,IF(OR(G45&gt;1500,G45=1500),16.08,IF(G45=300,4.47,G45*0.00968+1.56))))</f>
      </c>
      <c r="F58" s="66"/>
      <c r="G58" s="2">
        <f>IF(G45="","",IF(G45&lt;300,13.95,IF(OR(G45&gt;1500,G45=1500),22.73,IF(G45=300,15.3,G45*0.00619+13.45))))</f>
      </c>
      <c r="H58" s="59"/>
      <c r="I58" s="67"/>
      <c r="L58" s="61"/>
    </row>
    <row r="59" spans="3:12" ht="18.75">
      <c r="C59" s="57"/>
      <c r="D59" s="65" t="s">
        <v>29</v>
      </c>
      <c r="E59" s="2">
        <f>IF(G45="","",IF(G45&lt;300,4.36,IF(OR(G45&gt;1500,G45=1500),11.68,IF(G45=300,5.49,G45*0.00516+3.94))))</f>
      </c>
      <c r="F59" s="58"/>
      <c r="G59" s="2">
        <f>IF(G45="","",IF(G45&lt;300,5.23,IF(OR(G45&gt;1500,G45=1500),14.02,IF(G45=300,6.59,G45*0.00619+4.73))))</f>
      </c>
      <c r="H59" s="59"/>
      <c r="I59" s="67"/>
      <c r="L59" s="61"/>
    </row>
    <row r="60" spans="3:12" ht="18.75">
      <c r="C60" s="57"/>
      <c r="D60" s="58" t="s">
        <v>30</v>
      </c>
      <c r="E60" s="2">
        <f>IF(G45="","",IF(G45&lt;300,0.85,IF(OR(G45&gt;1500,G45=1500),4.51,IF(G45=300,1.41,G45*0.00258+0.64))))</f>
      </c>
      <c r="F60" s="58"/>
      <c r="G60" s="2">
        <f>IF(G45="","",IF(G45&lt;300,1.01,IF(OR(G45&gt;1500,G45=1500),5.41,IF(G45=300,1.69,G45*0.0031+0.76))))</f>
      </c>
      <c r="H60" s="59"/>
      <c r="I60" s="67"/>
      <c r="L60" s="61"/>
    </row>
    <row r="61" spans="3:12" ht="18.75">
      <c r="C61" s="57"/>
      <c r="D61" s="58" t="s">
        <v>44</v>
      </c>
      <c r="E61" s="2">
        <f>IF(G45="","",IF(G45&lt;300,1.86,IF(OR(G45&gt;1500,G45=1500),11.58,IF(G45=300,3.06,G45*0.0071+0.92))))</f>
      </c>
      <c r="F61" s="58"/>
      <c r="G61" s="2">
        <f>IF(G45="","",IF(G45&lt;300,2.23,IF(OR(G45&gt;1500,G45=1500),13.89,IF(G45=300,3.67,G45*0.00852+1.11))))</f>
      </c>
      <c r="H61" s="59"/>
      <c r="I61" s="67"/>
      <c r="L61" s="61"/>
    </row>
    <row r="62" spans="3:12" ht="18.75">
      <c r="C62" s="57"/>
      <c r="D62" s="58" t="s">
        <v>46</v>
      </c>
      <c r="E62" s="2">
        <f>IF(G45="","",IF(G45&lt;300,1.86,IF(OR(G45&gt;1500,G45=1500),11.58,IF(G45=300,3.06,G45*0.0071+0.92))))</f>
      </c>
      <c r="F62" s="58"/>
      <c r="G62" s="2">
        <f>IF(G45="","",IF(G45&lt;300,12.93,IF(OR(G45&gt;1500,G45=1500),17.33,IF(G45=300,13.61,G45*0.0031+12.68))))</f>
      </c>
      <c r="H62" s="59"/>
      <c r="I62" s="67"/>
      <c r="L62" s="61"/>
    </row>
    <row r="63" spans="3:12" ht="18.75">
      <c r="C63" s="57"/>
      <c r="D63" s="58" t="s">
        <v>45</v>
      </c>
      <c r="E63" s="2">
        <f>IF(G45="","",IF(G45&lt;300,3.52,IF(OR(G45&gt;1500,G45=1500),7.18,IF(G45=300,4.08,G45*0.00258+3.31))))</f>
      </c>
      <c r="F63" s="58"/>
      <c r="G63" s="2">
        <f>IF(G45="","",IF(G45&lt;300,4.22,IF(OR(G45&gt;1500,G45=1500),8.61,IF(G45=300,4.9,G45*0.0031+3.96))))</f>
      </c>
      <c r="H63" s="59"/>
      <c r="I63" s="67"/>
      <c r="L63" s="61"/>
    </row>
    <row r="64" spans="3:9" ht="15.75">
      <c r="C64" s="57"/>
      <c r="D64" s="58"/>
      <c r="E64" s="58"/>
      <c r="F64" s="58"/>
      <c r="G64" s="68"/>
      <c r="H64" s="59"/>
      <c r="I64" s="66"/>
    </row>
    <row r="65" spans="3:9" ht="15.75">
      <c r="C65" s="57"/>
      <c r="D65" s="63" t="s">
        <v>31</v>
      </c>
      <c r="E65" s="58"/>
      <c r="F65" s="58"/>
      <c r="G65" s="68"/>
      <c r="H65" s="59"/>
      <c r="I65" s="66"/>
    </row>
    <row r="66" spans="3:14" s="20" customFormat="1" ht="18.75">
      <c r="C66" s="15"/>
      <c r="D66" s="58" t="s">
        <v>32</v>
      </c>
      <c r="E66" s="2">
        <f>IF(G45="","",IF(G45&lt;300,0.28,IF(OR(G45&gt;1500,G45=1500),0.72,IF(G45=300,0.42,G45*0.00025+0.35))))</f>
      </c>
      <c r="F66" s="58"/>
      <c r="G66" s="3" t="s">
        <v>36</v>
      </c>
      <c r="H66" s="59"/>
      <c r="I66" s="18"/>
      <c r="K66" s="69"/>
      <c r="L66" s="61"/>
      <c r="M66" s="69"/>
      <c r="N66" s="69"/>
    </row>
    <row r="67" spans="3:12" ht="18.75">
      <c r="C67" s="15"/>
      <c r="D67" s="58" t="s">
        <v>33</v>
      </c>
      <c r="E67" s="2">
        <f>IF(G45="","",IF(G45&lt;300,0.28,IF(OR(G45&gt;1500,G45=1500),0.72,IF(G45=300,0.42,G45*0.00025+0.35))))</f>
      </c>
      <c r="F67" s="20"/>
      <c r="G67" s="2">
        <f>IF(G45="","",IF(G45&lt;300,0.34,IF(OR(G45&gt;1500,G45=1500),0.86,IF(G45=300,0.5,G45*0.0003+0.41))))</f>
      </c>
      <c r="H67" s="59"/>
      <c r="I67" s="18"/>
      <c r="L67" s="61"/>
    </row>
    <row r="68" spans="3:12" ht="18.75">
      <c r="C68" s="15"/>
      <c r="D68" s="58" t="s">
        <v>34</v>
      </c>
      <c r="E68" s="2">
        <f>IF(G45="","",IF(G45&lt;300,1.12,IF(OR(G45&gt;1500,G45=1500),2.88,IF(G45=300,1.68,G45*0.001+1.38))))</f>
      </c>
      <c r="F68" s="58"/>
      <c r="G68" s="2">
        <f>IF(G45="","",IF(G45&lt;300,1.34,IF(OR(G45&gt;1500,G45=1500),3.46,IF(G45=300,2.02,G45*0.0012+1.66))))</f>
      </c>
      <c r="H68" s="59"/>
      <c r="I68" s="18"/>
      <c r="L68" s="61"/>
    </row>
    <row r="69" spans="3:12" ht="18.75">
      <c r="C69" s="15"/>
      <c r="D69" s="58" t="s">
        <v>35</v>
      </c>
      <c r="E69" s="2">
        <f>IF(G45="","",IF(G45&lt;300,1.68,IF(OR(G45&gt;1500,G45=1500),4.32,IF(G45=300,2.52,G45*0.0015+2.07))))</f>
      </c>
      <c r="F69" s="58"/>
      <c r="G69" s="2">
        <f>IF(G45="","",IF(G45&lt;300,2.02,IF(OR(G45&gt;1500,G45=1500),5.18,IF(G45=300,3.02,G45*0.0018+2.48))))</f>
      </c>
      <c r="H69" s="59"/>
      <c r="I69" s="18"/>
      <c r="L69" s="61"/>
    </row>
    <row r="70" spans="3:12" ht="15.75">
      <c r="C70" s="15"/>
      <c r="D70" s="58"/>
      <c r="E70" s="58"/>
      <c r="F70" s="58"/>
      <c r="G70" s="68"/>
      <c r="H70" s="59"/>
      <c r="I70" s="18"/>
      <c r="L70" s="61"/>
    </row>
    <row r="71" spans="3:9" ht="15">
      <c r="C71" s="15"/>
      <c r="D71" s="70" t="s">
        <v>38</v>
      </c>
      <c r="E71" s="70"/>
      <c r="F71" s="70"/>
      <c r="G71" s="70"/>
      <c r="H71" s="70"/>
      <c r="I71" s="71"/>
    </row>
    <row r="72" spans="3:9" ht="15">
      <c r="C72" s="15"/>
      <c r="D72" s="72" t="s">
        <v>39</v>
      </c>
      <c r="E72" s="70"/>
      <c r="F72" s="70"/>
      <c r="G72" s="70"/>
      <c r="H72" s="70"/>
      <c r="I72" s="71"/>
    </row>
    <row r="73" spans="3:9" ht="15">
      <c r="C73" s="15"/>
      <c r="D73" s="72" t="s">
        <v>40</v>
      </c>
      <c r="E73" s="70"/>
      <c r="F73" s="70"/>
      <c r="G73" s="70"/>
      <c r="H73" s="70"/>
      <c r="I73" s="71"/>
    </row>
    <row r="74" spans="3:9" ht="15">
      <c r="C74" s="15"/>
      <c r="D74" s="72" t="s">
        <v>41</v>
      </c>
      <c r="E74" s="70"/>
      <c r="F74" s="70"/>
      <c r="G74" s="70"/>
      <c r="H74" s="70"/>
      <c r="I74" s="71"/>
    </row>
    <row r="75" spans="3:9" ht="15">
      <c r="C75" s="33"/>
      <c r="D75" s="21"/>
      <c r="E75" s="21"/>
      <c r="F75" s="21"/>
      <c r="G75" s="21"/>
      <c r="H75" s="21"/>
      <c r="I75" s="34"/>
    </row>
  </sheetData>
  <sheetProtection password="B92D" sheet="1"/>
  <mergeCells count="10">
    <mergeCell ref="C4:D5"/>
    <mergeCell ref="C11:I11"/>
    <mergeCell ref="D14:G14"/>
    <mergeCell ref="D34:G34"/>
    <mergeCell ref="D38:G38"/>
    <mergeCell ref="C12:I12"/>
    <mergeCell ref="D23:G23"/>
    <mergeCell ref="D28:G28"/>
    <mergeCell ref="D25:E25"/>
    <mergeCell ref="G7:H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Pereira</dc:creator>
  <cp:keywords/>
  <dc:description/>
  <cp:lastModifiedBy>David Pereira</cp:lastModifiedBy>
  <cp:lastPrinted>2019-09-23T14:09:10Z</cp:lastPrinted>
  <dcterms:created xsi:type="dcterms:W3CDTF">2015-06-17T09:40:09Z</dcterms:created>
  <dcterms:modified xsi:type="dcterms:W3CDTF">2020-07-28T10:11:58Z</dcterms:modified>
  <cp:category/>
  <cp:version/>
  <cp:contentType/>
  <cp:contentStatus/>
</cp:coreProperties>
</file>